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cuments\03_UWCHK Marketing\Website\"/>
    </mc:Choice>
  </mc:AlternateContent>
  <xr:revisionPtr revIDLastSave="0" documentId="8_{15DE20DF-B6A7-4C59-BEF8-AD587DE3EF90}" xr6:coauthVersionLast="47" xr6:coauthVersionMax="47" xr10:uidLastSave="{00000000-0000-0000-0000-000000000000}"/>
  <bookViews>
    <workbookView xWindow="-28920" yWindow="-120" windowWidth="29040" windowHeight="15990" xr2:uid="{F85DC8ED-7BA4-4453-8C4D-6C406A62B5CB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E17" i="2"/>
  <c r="H35" i="2"/>
  <c r="I48" i="2" s="1"/>
  <c r="I51" i="2" s="1"/>
  <c r="I11" i="2"/>
  <c r="I12" i="2" s="1"/>
  <c r="I28" i="2" l="1"/>
  <c r="I41" i="2"/>
  <c r="I44" i="2" s="1"/>
  <c r="I54" i="2" s="1"/>
  <c r="I58" i="2" s="1"/>
  <c r="I62" i="2" l="1"/>
  <c r="I67" i="2" s="1"/>
  <c r="I71" i="2" s="1"/>
  <c r="I72" i="2" s="1"/>
</calcChain>
</file>

<file path=xl/sharedStrings.xml><?xml version="1.0" encoding="utf-8"?>
<sst xmlns="http://schemas.openxmlformats.org/spreadsheetml/2006/main" count="99" uniqueCount="70">
  <si>
    <t>No of Dependents</t>
  </si>
  <si>
    <t>HK$ </t>
  </si>
  <si>
    <t>Are you a flat owner?</t>
  </si>
  <si>
    <t>閣下是否擁有自住物業?</t>
  </si>
  <si>
    <t>Market Value: HK$ </t>
  </si>
  <si>
    <t>未償還按揭金額:</t>
  </si>
  <si>
    <t>Value of other assets:</t>
  </si>
  <si>
    <t>其它資產:</t>
  </si>
  <si>
    <t>每年估算家長繳付之費用:</t>
  </si>
  <si>
    <t>每年估算所得之學費減免/獎學金金額:</t>
  </si>
  <si>
    <t>Outstanding Mortgage: HK$ </t>
  </si>
  <si>
    <t>HK$</t>
  </si>
  <si>
    <t>%</t>
  </si>
  <si>
    <t>Yes</t>
  </si>
  <si>
    <t>-</t>
  </si>
  <si>
    <t>自住物業市場價值 :</t>
  </si>
  <si>
    <t>A</t>
  </si>
  <si>
    <t>B</t>
  </si>
  <si>
    <t>C</t>
  </si>
  <si>
    <t>D</t>
  </si>
  <si>
    <t>E</t>
  </si>
  <si>
    <t>F</t>
  </si>
  <si>
    <t>G</t>
  </si>
  <si>
    <t>x</t>
  </si>
  <si>
    <t>Value數值</t>
  </si>
  <si>
    <t>家屬津貼（每人）</t>
  </si>
  <si>
    <t>Allowance for each Dependent</t>
  </si>
  <si>
    <t>家屬人數</t>
  </si>
  <si>
    <t>[</t>
  </si>
  <si>
    <t>]</t>
  </si>
  <si>
    <t>Annual Family Gross Income</t>
  </si>
  <si>
    <t>年度總家庭收入</t>
  </si>
  <si>
    <t>=</t>
  </si>
  <si>
    <t>Annual Adjusted Family Gross Income</t>
  </si>
  <si>
    <t>調整後家庭年度總收入</t>
  </si>
  <si>
    <t>(I) 家長應繳費用 (收入部分）</t>
  </si>
  <si>
    <t>適用應繳費用百分比</t>
  </si>
  <si>
    <t>Appropriate Contribution %</t>
  </si>
  <si>
    <t>(I) Income Portion</t>
  </si>
  <si>
    <t>(II) Asset Portion</t>
  </si>
  <si>
    <t>扣除未償還按揭的物業資產</t>
  </si>
  <si>
    <t>Property Value Threshold</t>
  </si>
  <si>
    <t>Property Asset</t>
  </si>
  <si>
    <t>(A) Assessable Property Value</t>
  </si>
  <si>
    <t>(B) Assessable Other Asset Value</t>
  </si>
  <si>
    <t>Assessable Asset (A) + (B)</t>
  </si>
  <si>
    <t xml:space="preserve">Estimated Parental Fee Controbituoin </t>
  </si>
  <si>
    <t>(II) 家長應繳費用 (資產部分）</t>
  </si>
  <si>
    <t>Lower Band</t>
  </si>
  <si>
    <t>Upper Brand</t>
  </si>
  <si>
    <t xml:space="preserve">Remaining Property Value </t>
  </si>
  <si>
    <t>(I) Parental Fee Contribution (Income)</t>
  </si>
  <si>
    <t>(II) Parental Fee Contribution (Asset)</t>
  </si>
  <si>
    <t>Estimated All-Inclusive Fee per annum:</t>
  </si>
  <si>
    <t>Merit-based token scholarship</t>
  </si>
  <si>
    <t>象徵性獎學金</t>
  </si>
  <si>
    <t>估算一年全額學費:</t>
  </si>
  <si>
    <t xml:space="preserve">Est. parental fee contribution per annum: </t>
  </si>
  <si>
    <t xml:space="preserve">Est. fee remission/ scholarship per annum: </t>
  </si>
  <si>
    <t>Last Update: 2022-04-04</t>
  </si>
  <si>
    <t>Please fill in Green Cells</t>
  </si>
  <si>
    <t>to calculate</t>
  </si>
  <si>
    <t>Salary Assessment Contribution % Details</t>
  </si>
  <si>
    <t>可評估物業資產下限</t>
  </si>
  <si>
    <t>Other Asset Threshold</t>
  </si>
  <si>
    <t>可評估其它資產下限</t>
  </si>
  <si>
    <t>可評估資產 (A)+(B)</t>
  </si>
  <si>
    <t>可評估資產 (B)</t>
  </si>
  <si>
    <t>可評估資產 (A)</t>
  </si>
  <si>
    <t>家長應繳費用 (I) +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</si>
</sst>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44" formatCode="_-&quot;$&quot;* #,##0.00_-;\-&quot;$&quot;* #,##0.00_-;_-&quot;$&quot;* &quot;-&quot;??_-;_-@_-"/>
    <numFmt numFmtId="169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Microsoft YaHei UI"/>
      <family val="2"/>
    </font>
    <font>
      <b/>
      <sz val="11"/>
      <color theme="1"/>
      <name val="Microsoft YaHei UI"/>
      <family val="2"/>
    </font>
    <font>
      <b/>
      <sz val="11"/>
      <color theme="4" tint="-0.249977111117893"/>
      <name val="Microsoft YaHei UI"/>
      <family val="2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Microsoft YaHei UI"/>
      <family val="2"/>
    </font>
    <font>
      <b/>
      <u/>
      <sz val="11"/>
      <color theme="1" tint="0.249977111117893"/>
      <name val="Calibri"/>
      <family val="2"/>
      <scheme val="minor"/>
    </font>
    <font>
      <sz val="11"/>
      <color theme="0"/>
      <name val="Microsoft YaHei UI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Microsoft YaHei UI"/>
      <family val="2"/>
    </font>
    <font>
      <sz val="12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169" fontId="0" fillId="0" borderId="0" xfId="1" applyNumberFormat="1" applyFont="1"/>
    <xf numFmtId="0" fontId="0" fillId="0" borderId="0" xfId="0" applyAlignment="1">
      <alignment horizontal="center"/>
    </xf>
    <xf numFmtId="169" fontId="0" fillId="0" borderId="0" xfId="1" applyNumberFormat="1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169" fontId="5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69" fontId="2" fillId="0" borderId="0" xfId="1" applyNumberFormat="1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Font="1" applyAlignmen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3" borderId="2" xfId="0" applyFont="1" applyFill="1" applyBorder="1" applyAlignment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5" xfId="0" applyFont="1" applyFill="1" applyBorder="1" applyAlignment="1"/>
    <xf numFmtId="0" fontId="0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9" fontId="2" fillId="3" borderId="0" xfId="1" applyNumberFormat="1" applyFont="1" applyFill="1" applyBorder="1" applyAlignment="1">
      <alignment vertical="center"/>
    </xf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3" borderId="8" xfId="0" applyFill="1" applyBorder="1" applyAlignment="1">
      <alignment wrapText="1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2" fillId="4" borderId="3" xfId="0" applyFont="1" applyFill="1" applyBorder="1" applyAlignment="1"/>
    <xf numFmtId="0" fontId="2" fillId="4" borderId="2" xfId="0" applyFont="1" applyFill="1" applyBorder="1" applyAlignment="1"/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169" fontId="2" fillId="4" borderId="0" xfId="1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/>
    <xf numFmtId="169" fontId="2" fillId="4" borderId="8" xfId="1" applyNumberFormat="1" applyFont="1" applyFill="1" applyBorder="1"/>
    <xf numFmtId="169" fontId="2" fillId="4" borderId="0" xfId="1" applyNumberFormat="1" applyFont="1" applyFill="1" applyAlignment="1">
      <alignment vertical="center"/>
    </xf>
    <xf numFmtId="169" fontId="5" fillId="0" borderId="0" xfId="1" applyNumberFormat="1" applyFont="1" applyBorder="1" applyAlignment="1">
      <alignment horizontal="center" vertical="center"/>
    </xf>
    <xf numFmtId="9" fontId="5" fillId="0" borderId="0" xfId="2" applyFont="1" applyBorder="1" applyAlignment="1">
      <alignment horizontal="center"/>
    </xf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169" fontId="2" fillId="5" borderId="1" xfId="1" applyNumberFormat="1" applyFont="1" applyFill="1" applyBorder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2" borderId="1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0" fontId="8" fillId="2" borderId="11" xfId="0" applyFont="1" applyFill="1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3" borderId="2" xfId="0" applyFont="1" applyFill="1" applyBorder="1" applyAlignment="1"/>
    <xf numFmtId="0" fontId="8" fillId="3" borderId="0" xfId="0" applyFont="1" applyFill="1" applyBorder="1" applyAlignment="1"/>
    <xf numFmtId="0" fontId="7" fillId="3" borderId="8" xfId="0" applyFont="1" applyFill="1" applyBorder="1" applyAlignment="1"/>
    <xf numFmtId="0" fontId="8" fillId="4" borderId="2" xfId="0" applyFont="1" applyFill="1" applyBorder="1" applyAlignment="1"/>
    <xf numFmtId="0" fontId="8" fillId="4" borderId="0" xfId="0" applyFont="1" applyFill="1" applyBorder="1" applyAlignment="1">
      <alignment vertical="center"/>
    </xf>
    <xf numFmtId="0" fontId="8" fillId="4" borderId="8" xfId="0" applyFont="1" applyFill="1" applyBorder="1" applyAlignment="1"/>
    <xf numFmtId="0" fontId="8" fillId="0" borderId="0" xfId="0" applyFont="1" applyBorder="1" applyAlignment="1"/>
    <xf numFmtId="0" fontId="7" fillId="0" borderId="8" xfId="0" applyFont="1" applyBorder="1" applyAlignment="1"/>
    <xf numFmtId="0" fontId="8" fillId="0" borderId="2" xfId="0" applyFont="1" applyBorder="1" applyAlignment="1"/>
    <xf numFmtId="0" fontId="8" fillId="0" borderId="0" xfId="0" applyFont="1" applyAlignment="1"/>
    <xf numFmtId="169" fontId="10" fillId="0" borderId="0" xfId="1" applyNumberFormat="1" applyFont="1" applyBorder="1"/>
    <xf numFmtId="0" fontId="0" fillId="0" borderId="0" xfId="0" applyFill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8" xfId="0" applyFill="1" applyBorder="1" applyAlignment="1">
      <alignment wrapText="1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11" fillId="6" borderId="3" xfId="0" applyFont="1" applyFill="1" applyBorder="1" applyAlignment="1"/>
    <xf numFmtId="0" fontId="11" fillId="6" borderId="2" xfId="0" applyFont="1" applyFill="1" applyBorder="1" applyAlignment="1"/>
    <xf numFmtId="0" fontId="11" fillId="6" borderId="2" xfId="0" applyFont="1" applyFill="1" applyBorder="1" applyAlignment="1">
      <alignment wrapText="1"/>
    </xf>
    <xf numFmtId="0" fontId="12" fillId="6" borderId="2" xfId="0" applyFont="1" applyFill="1" applyBorder="1" applyAlignment="1">
      <alignment wrapText="1"/>
    </xf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vertical="center"/>
    </xf>
    <xf numFmtId="0" fontId="13" fillId="6" borderId="5" xfId="0" applyFont="1" applyFill="1" applyBorder="1" applyAlignment="1"/>
    <xf numFmtId="0" fontId="11" fillId="6" borderId="0" xfId="0" applyFont="1" applyFill="1" applyAlignment="1"/>
    <xf numFmtId="0" fontId="13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wrapText="1"/>
    </xf>
    <xf numFmtId="0" fontId="12" fillId="6" borderId="0" xfId="0" applyFont="1" applyFill="1" applyBorder="1" applyAlignment="1">
      <alignment horizontal="left" wrapText="1"/>
    </xf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/>
    <xf numFmtId="0" fontId="11" fillId="6" borderId="0" xfId="0" applyFont="1" applyFill="1" applyBorder="1" applyAlignment="1"/>
    <xf numFmtId="0" fontId="11" fillId="6" borderId="0" xfId="0" applyFont="1" applyFill="1" applyBorder="1" applyAlignment="1">
      <alignment horizontal="right" wrapText="1"/>
    </xf>
    <xf numFmtId="0" fontId="11" fillId="6" borderId="0" xfId="0" applyFont="1" applyFill="1" applyAlignment="1">
      <alignment horizontal="center"/>
    </xf>
    <xf numFmtId="5" fontId="11" fillId="6" borderId="0" xfId="1" applyNumberFormat="1" applyFont="1" applyFill="1" applyBorder="1" applyAlignment="1">
      <alignment horizontal="right" wrapText="1"/>
    </xf>
    <xf numFmtId="9" fontId="11" fillId="6" borderId="0" xfId="0" applyNumberFormat="1" applyFont="1" applyFill="1" applyBorder="1" applyAlignment="1">
      <alignment horizontal="center"/>
    </xf>
    <xf numFmtId="0" fontId="11" fillId="6" borderId="7" xfId="0" applyFont="1" applyFill="1" applyBorder="1" applyAlignment="1"/>
    <xf numFmtId="0" fontId="11" fillId="6" borderId="8" xfId="0" applyFont="1" applyFill="1" applyBorder="1" applyAlignment="1"/>
    <xf numFmtId="0" fontId="11" fillId="6" borderId="8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1" fillId="6" borderId="8" xfId="0" applyFont="1" applyFill="1" applyBorder="1"/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vertical="center"/>
    </xf>
    <xf numFmtId="169" fontId="2" fillId="5" borderId="1" xfId="1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/>
    <xf numFmtId="0" fontId="3" fillId="7" borderId="2" xfId="0" applyFont="1" applyFill="1" applyBorder="1" applyAlignment="1"/>
    <xf numFmtId="0" fontId="3" fillId="7" borderId="2" xfId="0" applyFont="1" applyFill="1" applyBorder="1" applyAlignment="1">
      <alignment wrapText="1"/>
    </xf>
    <xf numFmtId="0" fontId="14" fillId="7" borderId="2" xfId="0" applyFont="1" applyFill="1" applyBorder="1" applyAlignment="1"/>
    <xf numFmtId="0" fontId="14" fillId="7" borderId="2" xfId="0" applyFont="1" applyFill="1" applyBorder="1" applyAlignment="1">
      <alignment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vertical="center"/>
    </xf>
    <xf numFmtId="0" fontId="3" fillId="7" borderId="7" xfId="0" applyFont="1" applyFill="1" applyBorder="1" applyAlignment="1"/>
    <xf numFmtId="0" fontId="3" fillId="7" borderId="8" xfId="0" applyFont="1" applyFill="1" applyBorder="1" applyAlignment="1"/>
    <xf numFmtId="0" fontId="3" fillId="7" borderId="8" xfId="0" applyFont="1" applyFill="1" applyBorder="1" applyAlignment="1">
      <alignment wrapText="1"/>
    </xf>
    <xf numFmtId="0" fontId="14" fillId="7" borderId="8" xfId="0" applyFont="1" applyFill="1" applyBorder="1" applyAlignment="1">
      <alignment wrapText="1"/>
    </xf>
    <xf numFmtId="0" fontId="3" fillId="7" borderId="8" xfId="0" applyFont="1" applyFill="1" applyBorder="1"/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5" fillId="7" borderId="5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/>
    </xf>
    <xf numFmtId="0" fontId="16" fillId="7" borderId="0" xfId="0" applyFont="1" applyFill="1" applyAlignment="1">
      <alignment vertical="center" wrapText="1"/>
    </xf>
    <xf numFmtId="0" fontId="15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169" fontId="18" fillId="7" borderId="0" xfId="1" applyNumberFormat="1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7D95-77E5-49A7-BA81-331555C58BF7}">
  <sheetPr>
    <outlinePr summaryBelow="0" summaryRight="0"/>
  </sheetPr>
  <dimension ref="A1:M75"/>
  <sheetViews>
    <sheetView showGridLines="0" tabSelected="1" zoomScale="90" zoomScaleNormal="90" workbookViewId="0">
      <selection activeCell="E54" sqref="E54"/>
    </sheetView>
  </sheetViews>
  <sheetFormatPr defaultColWidth="0" defaultRowHeight="15.6" zeroHeight="1" outlineLevelRow="1" x14ac:dyDescent="0.35"/>
  <cols>
    <col min="1" max="1" width="4.33203125" customWidth="1"/>
    <col min="2" max="3" width="3.5546875" style="26" customWidth="1"/>
    <col min="4" max="4" width="43.44140625" style="1" customWidth="1"/>
    <col min="5" max="5" width="19.109375" style="1" customWidth="1"/>
    <col min="6" max="6" width="19.109375" style="106" customWidth="1"/>
    <col min="7" max="7" width="3.5546875" customWidth="1"/>
    <col min="8" max="8" width="8.88671875" style="5" customWidth="1"/>
    <col min="9" max="9" width="13.77734375" customWidth="1"/>
    <col min="10" max="10" width="3.5546875" style="81" customWidth="1"/>
    <col min="11" max="11" width="4.33203125" customWidth="1"/>
    <col min="12" max="12" width="14.21875" hidden="1"/>
    <col min="14" max="16384" width="8.88671875" hidden="1"/>
  </cols>
  <sheetData>
    <row r="1" spans="2:13" x14ac:dyDescent="0.35">
      <c r="B1" s="104" t="s">
        <v>59</v>
      </c>
      <c r="D1" s="2"/>
      <c r="E1" s="2"/>
    </row>
    <row r="2" spans="2:13" ht="14.4" x14ac:dyDescent="0.3">
      <c r="B2" s="104"/>
      <c r="D2" s="2"/>
      <c r="E2" s="2"/>
      <c r="F2" s="123"/>
      <c r="G2" s="123" t="s">
        <v>60</v>
      </c>
      <c r="H2" s="77"/>
      <c r="I2" t="s">
        <v>61</v>
      </c>
    </row>
    <row r="3" spans="2:13" ht="7.8" customHeight="1" x14ac:dyDescent="0.35"/>
    <row r="4" spans="2:13" s="10" customFormat="1" ht="16.2" x14ac:dyDescent="0.4">
      <c r="B4" s="33" t="s">
        <v>38</v>
      </c>
      <c r="C4" s="34"/>
      <c r="D4" s="35"/>
      <c r="E4" s="124"/>
      <c r="F4" s="107"/>
      <c r="G4" s="36"/>
      <c r="H4" s="37"/>
      <c r="I4" s="37" t="s">
        <v>24</v>
      </c>
      <c r="J4" s="82"/>
    </row>
    <row r="5" spans="2:13" ht="4.05" customHeight="1" x14ac:dyDescent="0.35">
      <c r="B5" s="27"/>
      <c r="C5" s="28"/>
      <c r="D5" s="8"/>
      <c r="E5" s="125"/>
      <c r="F5" s="108"/>
      <c r="G5" s="7"/>
      <c r="H5" s="11"/>
      <c r="I5" s="11"/>
      <c r="J5" s="83"/>
    </row>
    <row r="6" spans="2:13" x14ac:dyDescent="0.35">
      <c r="B6" s="29"/>
      <c r="C6" s="30"/>
      <c r="D6" s="75" t="s">
        <v>30</v>
      </c>
      <c r="E6" s="126" t="s">
        <v>31</v>
      </c>
      <c r="F6" s="109"/>
      <c r="G6" s="76"/>
      <c r="H6" s="94" t="s">
        <v>1</v>
      </c>
      <c r="I6" s="177">
        <v>1000000</v>
      </c>
      <c r="J6" s="84"/>
    </row>
    <row r="7" spans="2:13" ht="4.05" customHeight="1" x14ac:dyDescent="0.35">
      <c r="B7" s="29"/>
      <c r="C7" s="30"/>
      <c r="D7" s="12"/>
      <c r="E7" s="126"/>
      <c r="F7" s="109"/>
      <c r="G7" s="3"/>
      <c r="H7" s="24"/>
      <c r="I7" s="3"/>
      <c r="J7" s="84"/>
    </row>
    <row r="8" spans="2:13" x14ac:dyDescent="0.35">
      <c r="B8" s="78" t="s">
        <v>14</v>
      </c>
      <c r="C8" s="80" t="s">
        <v>28</v>
      </c>
      <c r="D8" s="12" t="s">
        <v>0</v>
      </c>
      <c r="E8" s="126" t="s">
        <v>27</v>
      </c>
      <c r="F8" s="109"/>
      <c r="G8" s="3"/>
      <c r="H8" s="92" t="s">
        <v>23</v>
      </c>
      <c r="I8" s="178">
        <v>3</v>
      </c>
      <c r="J8" s="85" t="s">
        <v>29</v>
      </c>
    </row>
    <row r="9" spans="2:13" x14ac:dyDescent="0.35">
      <c r="B9" s="79"/>
      <c r="C9" s="80"/>
      <c r="D9" s="12" t="s">
        <v>26</v>
      </c>
      <c r="E9" s="126" t="s">
        <v>25</v>
      </c>
      <c r="F9" s="110"/>
      <c r="G9" s="3"/>
      <c r="H9" s="93"/>
      <c r="I9" s="6">
        <v>30000</v>
      </c>
      <c r="J9" s="85"/>
    </row>
    <row r="10" spans="2:13" ht="4.05" customHeight="1" x14ac:dyDescent="0.35">
      <c r="B10" s="27"/>
      <c r="C10" s="28"/>
      <c r="D10" s="8"/>
      <c r="E10" s="125"/>
      <c r="F10" s="108"/>
      <c r="G10" s="7"/>
      <c r="H10" s="11"/>
      <c r="I10" s="7"/>
      <c r="J10" s="83"/>
    </row>
    <row r="11" spans="2:13" ht="16.2" x14ac:dyDescent="0.3">
      <c r="B11" s="29"/>
      <c r="C11" s="30" t="s">
        <v>32</v>
      </c>
      <c r="D11" s="13" t="s">
        <v>33</v>
      </c>
      <c r="E11" s="127" t="s">
        <v>34</v>
      </c>
      <c r="F11" s="111"/>
      <c r="G11" s="14"/>
      <c r="H11" s="95"/>
      <c r="I11" s="67">
        <f>I6-I8*I9</f>
        <v>910000</v>
      </c>
      <c r="J11" s="84"/>
    </row>
    <row r="12" spans="2:13" ht="16.2" x14ac:dyDescent="0.4">
      <c r="B12" s="29"/>
      <c r="C12" s="30" t="s">
        <v>23</v>
      </c>
      <c r="D12" s="16" t="s">
        <v>37</v>
      </c>
      <c r="E12" s="128" t="s">
        <v>36</v>
      </c>
      <c r="F12" s="112"/>
      <c r="G12" s="14"/>
      <c r="H12" s="95"/>
      <c r="I12" s="68">
        <f>VLOOKUP(I11,D17:F26,3,TRUE)</f>
        <v>0.2</v>
      </c>
      <c r="J12" s="84"/>
    </row>
    <row r="13" spans="2:13" s="3" customFormat="1" ht="4.05" customHeight="1" x14ac:dyDescent="0.35">
      <c r="B13" s="29"/>
      <c r="C13" s="30"/>
      <c r="D13" s="12"/>
      <c r="E13" s="126"/>
      <c r="F13" s="109"/>
      <c r="H13" s="24"/>
      <c r="J13" s="84"/>
    </row>
    <row r="14" spans="2:13" ht="4.05" customHeight="1" x14ac:dyDescent="0.35">
      <c r="B14" s="149"/>
      <c r="C14" s="150"/>
      <c r="D14" s="151"/>
      <c r="E14" s="151"/>
      <c r="F14" s="152"/>
      <c r="G14" s="153"/>
      <c r="H14" s="154"/>
      <c r="I14" s="153"/>
      <c r="J14" s="155"/>
    </row>
    <row r="15" spans="2:13" collapsed="1" x14ac:dyDescent="0.35">
      <c r="B15" s="156"/>
      <c r="C15" s="157"/>
      <c r="D15" s="158" t="s">
        <v>62</v>
      </c>
      <c r="E15" s="159"/>
      <c r="F15" s="160"/>
      <c r="G15" s="161"/>
      <c r="H15" s="162"/>
      <c r="I15" s="161"/>
      <c r="J15" s="163"/>
      <c r="L15" t="s">
        <v>16</v>
      </c>
      <c r="M15" t="s">
        <v>23</v>
      </c>
    </row>
    <row r="16" spans="2:13" ht="14.4" hidden="1" outlineLevel="1" x14ac:dyDescent="0.3">
      <c r="B16" s="164"/>
      <c r="C16" s="165"/>
      <c r="D16" s="166" t="s">
        <v>48</v>
      </c>
      <c r="E16" s="166" t="s">
        <v>49</v>
      </c>
      <c r="F16" s="162" t="s">
        <v>12</v>
      </c>
      <c r="G16" s="161"/>
      <c r="H16" s="167"/>
      <c r="I16" s="161"/>
      <c r="J16" s="163"/>
      <c r="L16" t="s">
        <v>17</v>
      </c>
      <c r="M16" t="s">
        <v>23</v>
      </c>
    </row>
    <row r="17" spans="2:13" ht="14.4" hidden="1" outlineLevel="1" x14ac:dyDescent="0.3">
      <c r="B17" s="164"/>
      <c r="C17" s="165"/>
      <c r="D17" s="168">
        <v>0</v>
      </c>
      <c r="E17" s="168">
        <f>D18-1</f>
        <v>300000</v>
      </c>
      <c r="F17" s="169">
        <v>0</v>
      </c>
      <c r="G17" s="161"/>
      <c r="H17" s="167"/>
      <c r="I17" s="161"/>
      <c r="J17" s="163"/>
      <c r="L17" t="s">
        <v>18</v>
      </c>
      <c r="M17" t="s">
        <v>23</v>
      </c>
    </row>
    <row r="18" spans="2:13" ht="14.4" hidden="1" outlineLevel="1" x14ac:dyDescent="0.3">
      <c r="B18" s="164"/>
      <c r="C18" s="165"/>
      <c r="D18" s="168">
        <v>300001</v>
      </c>
      <c r="E18" s="168">
        <f>D19-1</f>
        <v>400000</v>
      </c>
      <c r="F18" s="169">
        <v>0.05</v>
      </c>
      <c r="G18" s="161"/>
      <c r="H18" s="167"/>
      <c r="I18" s="161"/>
      <c r="J18" s="163"/>
      <c r="L18" t="s">
        <v>19</v>
      </c>
      <c r="M18" t="s">
        <v>23</v>
      </c>
    </row>
    <row r="19" spans="2:13" ht="14.4" hidden="1" outlineLevel="1" x14ac:dyDescent="0.3">
      <c r="B19" s="164"/>
      <c r="C19" s="165"/>
      <c r="D19" s="168">
        <v>400001</v>
      </c>
      <c r="E19" s="168">
        <f>D20-1</f>
        <v>500000</v>
      </c>
      <c r="F19" s="169">
        <v>0.08</v>
      </c>
      <c r="G19" s="161"/>
      <c r="H19" s="167"/>
      <c r="I19" s="161"/>
      <c r="J19" s="163"/>
      <c r="L19" t="s">
        <v>20</v>
      </c>
      <c r="M19" t="s">
        <v>23</v>
      </c>
    </row>
    <row r="20" spans="2:13" ht="14.4" hidden="1" outlineLevel="1" x14ac:dyDescent="0.3">
      <c r="B20" s="164"/>
      <c r="C20" s="165"/>
      <c r="D20" s="168">
        <v>500001</v>
      </c>
      <c r="E20" s="168">
        <f>D21-1</f>
        <v>600000</v>
      </c>
      <c r="F20" s="169">
        <v>0.11</v>
      </c>
      <c r="G20" s="161"/>
      <c r="H20" s="167"/>
      <c r="I20" s="161"/>
      <c r="J20" s="163"/>
      <c r="L20" t="s">
        <v>21</v>
      </c>
    </row>
    <row r="21" spans="2:13" ht="14.4" hidden="1" outlineLevel="1" x14ac:dyDescent="0.3">
      <c r="B21" s="164"/>
      <c r="C21" s="165"/>
      <c r="D21" s="168">
        <v>600001</v>
      </c>
      <c r="E21" s="168">
        <f>D22-1</f>
        <v>700000</v>
      </c>
      <c r="F21" s="169">
        <v>0.14000000000000001</v>
      </c>
      <c r="G21" s="161"/>
      <c r="H21" s="167"/>
      <c r="I21" s="161"/>
      <c r="J21" s="163"/>
      <c r="L21" t="s">
        <v>22</v>
      </c>
    </row>
    <row r="22" spans="2:13" ht="14.4" hidden="1" outlineLevel="1" x14ac:dyDescent="0.3">
      <c r="B22" s="164"/>
      <c r="C22" s="165"/>
      <c r="D22" s="168">
        <v>700001</v>
      </c>
      <c r="E22" s="168">
        <f>D23-1</f>
        <v>800000</v>
      </c>
      <c r="F22" s="169">
        <v>0.17</v>
      </c>
      <c r="G22" s="161"/>
      <c r="H22" s="167"/>
      <c r="I22" s="161"/>
      <c r="J22" s="163"/>
    </row>
    <row r="23" spans="2:13" ht="14.4" hidden="1" outlineLevel="1" x14ac:dyDescent="0.3">
      <c r="B23" s="164"/>
      <c r="C23" s="165"/>
      <c r="D23" s="168">
        <v>800001</v>
      </c>
      <c r="E23" s="168">
        <f>D24-1</f>
        <v>1000000</v>
      </c>
      <c r="F23" s="169">
        <v>0.2</v>
      </c>
      <c r="G23" s="161"/>
      <c r="H23" s="167"/>
      <c r="I23" s="161"/>
      <c r="J23" s="163"/>
    </row>
    <row r="24" spans="2:13" ht="14.4" hidden="1" outlineLevel="1" x14ac:dyDescent="0.3">
      <c r="B24" s="164"/>
      <c r="C24" s="165"/>
      <c r="D24" s="168">
        <v>1000001</v>
      </c>
      <c r="E24" s="168">
        <f>D25-1</f>
        <v>1200000</v>
      </c>
      <c r="F24" s="169">
        <v>0.23</v>
      </c>
      <c r="G24" s="161"/>
      <c r="H24" s="167"/>
      <c r="I24" s="161"/>
      <c r="J24" s="163"/>
    </row>
    <row r="25" spans="2:13" ht="14.4" hidden="1" outlineLevel="1" x14ac:dyDescent="0.3">
      <c r="B25" s="164"/>
      <c r="C25" s="165"/>
      <c r="D25" s="168">
        <v>1200001</v>
      </c>
      <c r="E25" s="168"/>
      <c r="F25" s="169">
        <v>1</v>
      </c>
      <c r="G25" s="161"/>
      <c r="H25" s="167"/>
      <c r="I25" s="161"/>
      <c r="J25" s="163"/>
    </row>
    <row r="26" spans="2:13" ht="4.05" customHeight="1" x14ac:dyDescent="0.35">
      <c r="B26" s="170"/>
      <c r="C26" s="171"/>
      <c r="D26" s="172"/>
      <c r="E26" s="172"/>
      <c r="F26" s="173"/>
      <c r="G26" s="174"/>
      <c r="H26" s="175"/>
      <c r="I26" s="175"/>
      <c r="J26" s="176"/>
    </row>
    <row r="27" spans="2:13" ht="4.05" customHeight="1" x14ac:dyDescent="0.35">
      <c r="B27" s="38"/>
      <c r="C27" s="39"/>
      <c r="D27" s="40"/>
      <c r="E27" s="129"/>
      <c r="F27" s="113"/>
      <c r="G27" s="41"/>
      <c r="H27" s="96"/>
      <c r="I27" s="41"/>
      <c r="J27" s="86"/>
    </row>
    <row r="28" spans="2:13" ht="16.2" x14ac:dyDescent="0.4">
      <c r="B28" s="42"/>
      <c r="C28" s="43" t="s">
        <v>32</v>
      </c>
      <c r="D28" s="44" t="s">
        <v>51</v>
      </c>
      <c r="E28" s="130" t="s">
        <v>35</v>
      </c>
      <c r="F28" s="114"/>
      <c r="G28" s="45"/>
      <c r="H28" s="97"/>
      <c r="I28" s="46">
        <f>I11*I12</f>
        <v>182000</v>
      </c>
      <c r="J28" s="87"/>
    </row>
    <row r="29" spans="2:13" ht="4.05" customHeight="1" x14ac:dyDescent="0.35">
      <c r="B29" s="47"/>
      <c r="C29" s="48"/>
      <c r="D29" s="49"/>
      <c r="E29" s="131"/>
      <c r="F29" s="115"/>
      <c r="G29" s="50"/>
      <c r="H29" s="51"/>
      <c r="I29" s="51"/>
      <c r="J29" s="88"/>
    </row>
    <row r="30" spans="2:13" ht="4.05" customHeight="1" x14ac:dyDescent="0.35">
      <c r="E30" s="105"/>
    </row>
    <row r="31" spans="2:13" s="10" customFormat="1" ht="16.2" x14ac:dyDescent="0.4">
      <c r="B31" s="33" t="s">
        <v>39</v>
      </c>
      <c r="C31" s="34"/>
      <c r="D31" s="35"/>
      <c r="E31" s="124"/>
      <c r="F31" s="107"/>
      <c r="G31" s="36"/>
      <c r="H31" s="37"/>
      <c r="I31" s="37" t="s">
        <v>24</v>
      </c>
      <c r="J31" s="82"/>
    </row>
    <row r="32" spans="2:13" ht="4.05" customHeight="1" x14ac:dyDescent="0.35">
      <c r="B32" s="27"/>
      <c r="C32" s="28"/>
      <c r="D32" s="8"/>
      <c r="E32" s="125"/>
      <c r="F32" s="108"/>
      <c r="G32" s="7"/>
      <c r="H32" s="11"/>
      <c r="I32" s="11"/>
      <c r="J32" s="83"/>
    </row>
    <row r="33" spans="2:10" x14ac:dyDescent="0.35">
      <c r="B33" s="29"/>
      <c r="C33" s="25" t="s">
        <v>42</v>
      </c>
      <c r="D33" s="12"/>
      <c r="E33" s="126"/>
      <c r="F33" s="109"/>
      <c r="G33" s="3"/>
      <c r="H33" s="24"/>
      <c r="I33" s="3"/>
      <c r="J33" s="84"/>
    </row>
    <row r="34" spans="2:10" ht="4.05" customHeight="1" x14ac:dyDescent="0.35">
      <c r="B34" s="29"/>
      <c r="C34" s="30"/>
      <c r="D34" s="12"/>
      <c r="E34" s="126"/>
      <c r="F34" s="109"/>
      <c r="G34" s="3"/>
      <c r="H34" s="24"/>
      <c r="I34" s="3"/>
      <c r="J34" s="84"/>
    </row>
    <row r="35" spans="2:10" x14ac:dyDescent="0.35">
      <c r="B35" s="29"/>
      <c r="C35" s="30"/>
      <c r="D35" s="12" t="s">
        <v>2</v>
      </c>
      <c r="E35" s="126" t="s">
        <v>3</v>
      </c>
      <c r="F35" s="109"/>
      <c r="G35" s="3"/>
      <c r="H35" s="24">
        <f>IF(I35="Yes",1,0)</f>
        <v>1</v>
      </c>
      <c r="I35" s="178" t="s">
        <v>13</v>
      </c>
      <c r="J35" s="84"/>
    </row>
    <row r="36" spans="2:10" ht="4.05" customHeight="1" x14ac:dyDescent="0.35">
      <c r="B36" s="29"/>
      <c r="C36" s="30"/>
      <c r="D36" s="12"/>
      <c r="E36" s="126"/>
      <c r="F36" s="109"/>
      <c r="G36" s="3"/>
      <c r="H36" s="24"/>
      <c r="I36" s="6"/>
      <c r="J36" s="84"/>
    </row>
    <row r="37" spans="2:10" x14ac:dyDescent="0.35">
      <c r="B37" s="29"/>
      <c r="C37" s="30"/>
      <c r="D37" s="12" t="s">
        <v>4</v>
      </c>
      <c r="E37" s="126" t="s">
        <v>15</v>
      </c>
      <c r="F37" s="109"/>
      <c r="G37" s="3"/>
      <c r="H37" s="24" t="s">
        <v>1</v>
      </c>
      <c r="I37" s="177">
        <v>11000000</v>
      </c>
      <c r="J37" s="84"/>
    </row>
    <row r="38" spans="2:10" x14ac:dyDescent="0.35">
      <c r="B38" s="29"/>
      <c r="C38" s="30" t="s">
        <v>14</v>
      </c>
      <c r="D38" s="12" t="s">
        <v>10</v>
      </c>
      <c r="E38" s="126" t="s">
        <v>5</v>
      </c>
      <c r="F38" s="109"/>
      <c r="G38" s="3"/>
      <c r="H38" s="24" t="s">
        <v>1</v>
      </c>
      <c r="I38" s="177"/>
      <c r="J38" s="84"/>
    </row>
    <row r="39" spans="2:10" s="3" customFormat="1" ht="4.05" customHeight="1" x14ac:dyDescent="0.35">
      <c r="B39" s="29"/>
      <c r="C39" s="30"/>
      <c r="D39" s="12"/>
      <c r="E39" s="126"/>
      <c r="F39" s="109"/>
      <c r="H39" s="24"/>
      <c r="J39" s="84"/>
    </row>
    <row r="40" spans="2:10" ht="4.05" customHeight="1" x14ac:dyDescent="0.35">
      <c r="B40" s="27"/>
      <c r="C40" s="28"/>
      <c r="D40" s="8"/>
      <c r="E40" s="125"/>
      <c r="F40" s="108"/>
      <c r="G40" s="7"/>
      <c r="H40" s="11"/>
      <c r="I40" s="7"/>
      <c r="J40" s="83"/>
    </row>
    <row r="41" spans="2:10" x14ac:dyDescent="0.35">
      <c r="B41" s="29"/>
      <c r="C41" s="30" t="s">
        <v>32</v>
      </c>
      <c r="D41" s="13" t="s">
        <v>50</v>
      </c>
      <c r="E41" s="126" t="s">
        <v>40</v>
      </c>
      <c r="F41" s="109"/>
      <c r="G41" s="3"/>
      <c r="H41" s="24" t="s">
        <v>1</v>
      </c>
      <c r="I41" s="6">
        <f>(I37-I38)*H35</f>
        <v>11000000</v>
      </c>
      <c r="J41" s="84"/>
    </row>
    <row r="42" spans="2:10" x14ac:dyDescent="0.35">
      <c r="B42" s="29"/>
      <c r="C42" s="30" t="s">
        <v>14</v>
      </c>
      <c r="D42" s="12" t="s">
        <v>41</v>
      </c>
      <c r="E42" s="126" t="s">
        <v>63</v>
      </c>
      <c r="F42" s="109"/>
      <c r="G42" s="3"/>
      <c r="H42" s="24" t="s">
        <v>1</v>
      </c>
      <c r="I42" s="6">
        <v>8500000</v>
      </c>
      <c r="J42" s="84"/>
    </row>
    <row r="43" spans="2:10" ht="4.05" customHeight="1" x14ac:dyDescent="0.4">
      <c r="B43" s="52"/>
      <c r="C43" s="53"/>
      <c r="D43" s="54"/>
      <c r="E43" s="132"/>
      <c r="F43" s="116"/>
      <c r="G43" s="55"/>
      <c r="H43" s="98"/>
      <c r="I43" s="55"/>
      <c r="J43" s="89"/>
    </row>
    <row r="44" spans="2:10" s="23" customFormat="1" ht="16.2" x14ac:dyDescent="0.3">
      <c r="B44" s="56"/>
      <c r="C44" s="57" t="s">
        <v>32</v>
      </c>
      <c r="D44" s="58" t="s">
        <v>43</v>
      </c>
      <c r="E44" s="133" t="s">
        <v>68</v>
      </c>
      <c r="F44" s="117"/>
      <c r="G44" s="57"/>
      <c r="H44" s="99" t="s">
        <v>1</v>
      </c>
      <c r="I44" s="59">
        <f>IF(I41&gt;I42,I41-I42,0)</f>
        <v>2500000</v>
      </c>
      <c r="J44" s="60"/>
    </row>
    <row r="45" spans="2:10" ht="4.05" customHeight="1" x14ac:dyDescent="0.4">
      <c r="B45" s="61"/>
      <c r="C45" s="62"/>
      <c r="D45" s="63"/>
      <c r="E45" s="134"/>
      <c r="F45" s="118"/>
      <c r="G45" s="64"/>
      <c r="H45" s="100"/>
      <c r="I45" s="65"/>
      <c r="J45" s="90"/>
    </row>
    <row r="46" spans="2:10" ht="4.05" customHeight="1" x14ac:dyDescent="0.35">
      <c r="B46" s="27"/>
      <c r="C46" s="28"/>
      <c r="D46" s="8"/>
      <c r="E46" s="125"/>
      <c r="F46" s="108"/>
      <c r="G46" s="7"/>
      <c r="H46" s="11"/>
      <c r="I46" s="7"/>
      <c r="J46" s="83"/>
    </row>
    <row r="47" spans="2:10" x14ac:dyDescent="0.35">
      <c r="B47" s="29"/>
      <c r="C47" s="30"/>
      <c r="D47" s="1" t="s">
        <v>6</v>
      </c>
      <c r="E47" s="105" t="s">
        <v>7</v>
      </c>
      <c r="H47" s="5" t="s">
        <v>1</v>
      </c>
      <c r="I47" s="177">
        <v>450000</v>
      </c>
      <c r="J47" s="84"/>
    </row>
    <row r="48" spans="2:10" x14ac:dyDescent="0.35">
      <c r="B48" s="29"/>
      <c r="C48" s="30" t="s">
        <v>14</v>
      </c>
      <c r="D48" s="12" t="s">
        <v>64</v>
      </c>
      <c r="E48" s="126" t="s">
        <v>65</v>
      </c>
      <c r="F48" s="109"/>
      <c r="G48" s="3"/>
      <c r="H48" s="24" t="s">
        <v>1</v>
      </c>
      <c r="I48" s="4">
        <f>IF(H35=1,500000,4800000)</f>
        <v>500000</v>
      </c>
      <c r="J48" s="84"/>
    </row>
    <row r="49" spans="2:10" s="3" customFormat="1" ht="4.05" customHeight="1" x14ac:dyDescent="0.35">
      <c r="B49" s="29"/>
      <c r="C49" s="30"/>
      <c r="D49" s="12"/>
      <c r="E49" s="126"/>
      <c r="F49" s="109"/>
      <c r="H49" s="24"/>
      <c r="J49" s="84"/>
    </row>
    <row r="50" spans="2:10" ht="4.05" customHeight="1" x14ac:dyDescent="0.4">
      <c r="B50" s="52"/>
      <c r="C50" s="53"/>
      <c r="D50" s="54"/>
      <c r="E50" s="132"/>
      <c r="F50" s="116"/>
      <c r="G50" s="55"/>
      <c r="H50" s="98"/>
      <c r="I50" s="55"/>
      <c r="J50" s="89"/>
    </row>
    <row r="51" spans="2:10" s="23" customFormat="1" ht="16.2" x14ac:dyDescent="0.3">
      <c r="B51" s="56"/>
      <c r="C51" s="57" t="s">
        <v>32</v>
      </c>
      <c r="D51" s="58" t="s">
        <v>44</v>
      </c>
      <c r="E51" s="133" t="s">
        <v>67</v>
      </c>
      <c r="F51" s="117"/>
      <c r="G51" s="57"/>
      <c r="H51" s="99" t="s">
        <v>1</v>
      </c>
      <c r="I51" s="66">
        <f>IF(I47&gt;I48,I47-I48,0)</f>
        <v>0</v>
      </c>
      <c r="J51" s="60"/>
    </row>
    <row r="52" spans="2:10" ht="4.05" customHeight="1" x14ac:dyDescent="0.4">
      <c r="B52" s="61"/>
      <c r="C52" s="62"/>
      <c r="D52" s="63"/>
      <c r="E52" s="134"/>
      <c r="F52" s="118"/>
      <c r="G52" s="64"/>
      <c r="H52" s="100"/>
      <c r="I52" s="65"/>
      <c r="J52" s="90"/>
    </row>
    <row r="53" spans="2:10" ht="4.05" customHeight="1" x14ac:dyDescent="0.35">
      <c r="B53" s="27"/>
      <c r="C53" s="28"/>
      <c r="D53" s="8"/>
      <c r="E53" s="125"/>
      <c r="F53" s="108"/>
      <c r="G53" s="7"/>
      <c r="H53" s="11"/>
      <c r="I53" s="7"/>
      <c r="J53" s="83"/>
    </row>
    <row r="54" spans="2:10" ht="16.2" x14ac:dyDescent="0.3">
      <c r="B54" s="29"/>
      <c r="C54" s="30"/>
      <c r="D54" s="13" t="s">
        <v>45</v>
      </c>
      <c r="E54" s="127" t="s">
        <v>66</v>
      </c>
      <c r="F54" s="111"/>
      <c r="G54" s="14"/>
      <c r="H54" s="95"/>
      <c r="I54" s="15">
        <f>I51+I44</f>
        <v>2500000</v>
      </c>
      <c r="J54" s="84"/>
    </row>
    <row r="55" spans="2:10" ht="16.2" x14ac:dyDescent="0.4">
      <c r="B55" s="29"/>
      <c r="C55" s="30" t="s">
        <v>23</v>
      </c>
      <c r="D55" s="16" t="s">
        <v>37</v>
      </c>
      <c r="E55" s="128" t="s">
        <v>36</v>
      </c>
      <c r="F55" s="112"/>
      <c r="G55" s="14"/>
      <c r="H55" s="95"/>
      <c r="I55" s="68">
        <v>0.05</v>
      </c>
      <c r="J55" s="84"/>
    </row>
    <row r="56" spans="2:10" s="3" customFormat="1" ht="4.05" customHeight="1" x14ac:dyDescent="0.35">
      <c r="B56" s="29"/>
      <c r="C56" s="30"/>
      <c r="D56" s="12"/>
      <c r="E56" s="126"/>
      <c r="F56" s="109"/>
      <c r="H56" s="24"/>
      <c r="J56" s="84"/>
    </row>
    <row r="57" spans="2:10" ht="4.05" customHeight="1" x14ac:dyDescent="0.35">
      <c r="B57" s="38"/>
      <c r="C57" s="39"/>
      <c r="D57" s="40"/>
      <c r="E57" s="129"/>
      <c r="F57" s="113"/>
      <c r="G57" s="41"/>
      <c r="H57" s="96"/>
      <c r="I57" s="41"/>
      <c r="J57" s="86"/>
    </row>
    <row r="58" spans="2:10" ht="16.2" x14ac:dyDescent="0.4">
      <c r="B58" s="42"/>
      <c r="C58" s="43" t="s">
        <v>32</v>
      </c>
      <c r="D58" s="44" t="s">
        <v>52</v>
      </c>
      <c r="E58" s="130" t="s">
        <v>47</v>
      </c>
      <c r="F58" s="114"/>
      <c r="G58" s="45"/>
      <c r="H58" s="97"/>
      <c r="I58" s="46">
        <f>I54*I55</f>
        <v>125000</v>
      </c>
      <c r="J58" s="87"/>
    </row>
    <row r="59" spans="2:10" ht="4.05" customHeight="1" x14ac:dyDescent="0.35">
      <c r="B59" s="47"/>
      <c r="C59" s="48"/>
      <c r="D59" s="49"/>
      <c r="E59" s="131"/>
      <c r="F59" s="115"/>
      <c r="G59" s="50"/>
      <c r="H59" s="51"/>
      <c r="I59" s="51"/>
      <c r="J59" s="88"/>
    </row>
    <row r="60" spans="2:10" ht="4.05" customHeight="1" x14ac:dyDescent="0.35">
      <c r="E60" s="105"/>
      <c r="I60" s="4"/>
    </row>
    <row r="61" spans="2:10" ht="4.05" customHeight="1" x14ac:dyDescent="0.35">
      <c r="B61" s="27"/>
      <c r="C61" s="28"/>
      <c r="D61" s="8"/>
      <c r="E61" s="125"/>
      <c r="F61" s="108"/>
      <c r="G61" s="7"/>
      <c r="H61" s="11"/>
      <c r="I61" s="7"/>
      <c r="J61" s="83"/>
    </row>
    <row r="62" spans="2:10" ht="16.2" x14ac:dyDescent="0.4">
      <c r="B62" s="29"/>
      <c r="C62" s="30"/>
      <c r="D62" s="17" t="s">
        <v>46</v>
      </c>
      <c r="E62" s="135" t="s">
        <v>69</v>
      </c>
      <c r="F62" s="119"/>
      <c r="G62" s="18"/>
      <c r="H62" s="101"/>
      <c r="I62" s="19">
        <f>I58+I28</f>
        <v>307000</v>
      </c>
      <c r="J62" s="84"/>
    </row>
    <row r="63" spans="2:10" ht="4.05" customHeight="1" x14ac:dyDescent="0.35">
      <c r="B63" s="31"/>
      <c r="C63" s="32"/>
      <c r="D63" s="21"/>
      <c r="E63" s="136"/>
      <c r="F63" s="120"/>
      <c r="G63" s="20"/>
      <c r="H63" s="22"/>
      <c r="I63" s="22"/>
      <c r="J63" s="91"/>
    </row>
    <row r="64" spans="2:10" ht="4.05" customHeight="1" x14ac:dyDescent="0.35">
      <c r="E64" s="105"/>
    </row>
    <row r="65" spans="2:10" ht="4.05" customHeight="1" x14ac:dyDescent="0.4">
      <c r="B65" s="70"/>
      <c r="C65" s="71"/>
      <c r="D65" s="72"/>
      <c r="E65" s="137"/>
      <c r="F65" s="121"/>
      <c r="G65" s="73"/>
      <c r="H65" s="102"/>
      <c r="I65" s="7"/>
      <c r="J65" s="83"/>
    </row>
    <row r="66" spans="2:10" ht="16.2" x14ac:dyDescent="0.4">
      <c r="B66" s="69"/>
      <c r="C66" s="74"/>
      <c r="D66" s="9" t="s">
        <v>53</v>
      </c>
      <c r="E66" s="138" t="s">
        <v>56</v>
      </c>
      <c r="F66" s="122"/>
      <c r="G66" s="18"/>
      <c r="H66" s="103" t="s">
        <v>11</v>
      </c>
      <c r="I66" s="177">
        <v>300000</v>
      </c>
      <c r="J66" s="84"/>
    </row>
    <row r="67" spans="2:10" ht="16.2" x14ac:dyDescent="0.4">
      <c r="B67" s="69"/>
      <c r="C67" s="74"/>
      <c r="D67" s="9" t="s">
        <v>54</v>
      </c>
      <c r="E67" s="138" t="s">
        <v>55</v>
      </c>
      <c r="F67" s="122"/>
      <c r="G67" s="18"/>
      <c r="H67" s="103" t="s">
        <v>11</v>
      </c>
      <c r="I67" s="139">
        <f>IF(I62&gt;I66,-500,0)</f>
        <v>-500</v>
      </c>
      <c r="J67" s="84"/>
    </row>
    <row r="68" spans="2:10" s="140" customFormat="1" ht="4.05" customHeight="1" x14ac:dyDescent="0.35">
      <c r="B68" s="141"/>
      <c r="C68" s="142"/>
      <c r="D68" s="143"/>
      <c r="E68" s="144"/>
      <c r="F68" s="145"/>
      <c r="G68" s="146"/>
      <c r="H68" s="147"/>
      <c r="I68" s="147"/>
      <c r="J68" s="148"/>
    </row>
    <row r="69" spans="2:10" ht="4.05" customHeight="1" x14ac:dyDescent="0.35">
      <c r="E69" s="105"/>
      <c r="I69" s="4"/>
    </row>
    <row r="70" spans="2:10" ht="4.05" customHeight="1" x14ac:dyDescent="0.35">
      <c r="B70" s="179"/>
      <c r="C70" s="180"/>
      <c r="D70" s="181"/>
      <c r="E70" s="182"/>
      <c r="F70" s="183"/>
      <c r="G70" s="184"/>
      <c r="H70" s="185"/>
      <c r="I70" s="184"/>
      <c r="J70" s="186"/>
    </row>
    <row r="71" spans="2:10" s="195" customFormat="1" ht="18" x14ac:dyDescent="0.3">
      <c r="B71" s="196"/>
      <c r="C71" s="197"/>
      <c r="D71" s="198" t="s">
        <v>57</v>
      </c>
      <c r="E71" s="199" t="s">
        <v>8</v>
      </c>
      <c r="F71" s="200"/>
      <c r="G71" s="201"/>
      <c r="H71" s="202" t="s">
        <v>11</v>
      </c>
      <c r="I71" s="203">
        <f>IF(((I44+I51)*I55+I11*I12)&gt;I66,I66+I67,((I44+I51)*I55+I11*I12))</f>
        <v>299500</v>
      </c>
      <c r="J71" s="194"/>
    </row>
    <row r="72" spans="2:10" s="195" customFormat="1" ht="18" x14ac:dyDescent="0.3">
      <c r="B72" s="196"/>
      <c r="C72" s="197"/>
      <c r="D72" s="198" t="s">
        <v>58</v>
      </c>
      <c r="E72" s="199" t="s">
        <v>9</v>
      </c>
      <c r="F72" s="200"/>
      <c r="G72" s="201"/>
      <c r="H72" s="202" t="s">
        <v>11</v>
      </c>
      <c r="I72" s="203">
        <f>I66-I71</f>
        <v>500</v>
      </c>
      <c r="J72" s="194"/>
    </row>
    <row r="73" spans="2:10" ht="4.05" customHeight="1" x14ac:dyDescent="0.35">
      <c r="B73" s="187"/>
      <c r="C73" s="188"/>
      <c r="D73" s="189"/>
      <c r="E73" s="189"/>
      <c r="F73" s="190"/>
      <c r="G73" s="191"/>
      <c r="H73" s="192"/>
      <c r="I73" s="192"/>
      <c r="J73" s="193"/>
    </row>
    <row r="74" spans="2:10" ht="4.05" customHeight="1" x14ac:dyDescent="0.35"/>
    <row r="75" spans="2:10" x14ac:dyDescent="0.35"/>
  </sheetData>
  <sheetProtection algorithmName="SHA-512" hashValue="ekFNu2t2raESRF6c3zpEd6GYmry62lARRAhHddvApNkEHZdPEPbCfU0eYA3XQy1kB6QWoylKf4kNdw+pjRKciA==" saltValue="hr8bslQ6TGj9iANfbRNmdA==" spinCount="100000" sheet="1" objects="1" scenarios="1" formatColumns="0" formatRows="0"/>
  <mergeCells count="4">
    <mergeCell ref="C8:C9"/>
    <mergeCell ref="J8:J9"/>
    <mergeCell ref="B8:B9"/>
    <mergeCell ref="H8:H9"/>
  </mergeCells>
  <dataValidations count="1">
    <dataValidation type="list" allowBlank="1" showInputMessage="1" showErrorMessage="1" sqref="I35" xr:uid="{D44601EE-2FEE-4D0D-BECD-E3489DB5E624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</dc:creator>
  <cp:lastModifiedBy>Jason Ma</cp:lastModifiedBy>
  <dcterms:created xsi:type="dcterms:W3CDTF">2022-04-04T11:08:47Z</dcterms:created>
  <dcterms:modified xsi:type="dcterms:W3CDTF">2022-04-04T12:48:00Z</dcterms:modified>
</cp:coreProperties>
</file>